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st-Award\"/>
    </mc:Choice>
  </mc:AlternateContent>
  <bookViews>
    <workbookView xWindow="0" yWindow="0" windowWidth="28800" windowHeight="12435"/>
  </bookViews>
  <sheets>
    <sheet name="budget" sheetId="1" r:id="rId1"/>
    <sheet name="Student Pa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" l="1"/>
  <c r="J58" i="1"/>
  <c r="F58" i="1"/>
  <c r="B58" i="1"/>
  <c r="N46" i="1"/>
  <c r="N42" i="1"/>
  <c r="F47" i="1"/>
  <c r="F48" i="1" s="1"/>
  <c r="J48" i="1"/>
  <c r="B47" i="1"/>
  <c r="B48" i="1" s="1"/>
  <c r="J44" i="1"/>
  <c r="J54" i="1"/>
  <c r="B54" i="1"/>
  <c r="N53" i="1"/>
  <c r="N52" i="1"/>
  <c r="N51" i="1"/>
  <c r="B43" i="1"/>
  <c r="N43" i="1" s="1"/>
  <c r="N37" i="1"/>
  <c r="B39" i="1"/>
  <c r="N34" i="1"/>
  <c r="N33" i="1"/>
  <c r="N32" i="1"/>
  <c r="B35" i="1"/>
  <c r="J30" i="1"/>
  <c r="F30" i="1"/>
  <c r="B30" i="1"/>
  <c r="N29" i="1"/>
  <c r="N28" i="1"/>
  <c r="N25" i="1"/>
  <c r="N24" i="1"/>
  <c r="N23" i="1"/>
  <c r="J26" i="1"/>
  <c r="F26" i="1"/>
  <c r="B26" i="1"/>
  <c r="M18" i="1"/>
  <c r="I18" i="1"/>
  <c r="E18" i="1"/>
  <c r="M13" i="1"/>
  <c r="M15" i="1" s="1"/>
  <c r="J16" i="1" s="1"/>
  <c r="M16" i="1" s="1"/>
  <c r="I13" i="1"/>
  <c r="I15" i="1" s="1"/>
  <c r="F16" i="1" s="1"/>
  <c r="I16" i="1" s="1"/>
  <c r="M17" i="1"/>
  <c r="I17" i="1"/>
  <c r="E14" i="1"/>
  <c r="E13" i="1"/>
  <c r="E3" i="1"/>
  <c r="E17" i="1"/>
  <c r="E19" i="1" s="1"/>
  <c r="B20" i="1" s="1"/>
  <c r="E20" i="1" s="1"/>
  <c r="M9" i="1"/>
  <c r="I9" i="1"/>
  <c r="E9" i="1"/>
  <c r="M8" i="1"/>
  <c r="I8" i="1"/>
  <c r="E8" i="1"/>
  <c r="M10" i="1"/>
  <c r="M7" i="1"/>
  <c r="M6" i="1"/>
  <c r="M5" i="1"/>
  <c r="M4" i="1"/>
  <c r="I10" i="1"/>
  <c r="I7" i="1"/>
  <c r="I6" i="1"/>
  <c r="I5" i="1"/>
  <c r="I4" i="1"/>
  <c r="E10" i="1"/>
  <c r="E7" i="1"/>
  <c r="E6" i="1"/>
  <c r="E5" i="1"/>
  <c r="E4" i="1"/>
  <c r="E15" i="1" l="1"/>
  <c r="N15" i="1" s="1"/>
  <c r="J49" i="1"/>
  <c r="N48" i="1"/>
  <c r="N47" i="1"/>
  <c r="B44" i="1"/>
  <c r="N9" i="1"/>
  <c r="N30" i="1"/>
  <c r="N4" i="1"/>
  <c r="N10" i="1"/>
  <c r="N6" i="1"/>
  <c r="N8" i="1"/>
  <c r="B16" i="1"/>
  <c r="E16" i="1" s="1"/>
  <c r="N16" i="1" s="1"/>
  <c r="I19" i="1"/>
  <c r="F20" i="1" s="1"/>
  <c r="I20" i="1" s="1"/>
  <c r="N17" i="1"/>
  <c r="M19" i="1"/>
  <c r="N7" i="1"/>
  <c r="N26" i="1"/>
  <c r="E11" i="1"/>
  <c r="N5" i="1"/>
  <c r="B49" i="1" l="1"/>
  <c r="J20" i="1"/>
  <c r="M20" i="1" s="1"/>
  <c r="N20" i="1" s="1"/>
  <c r="N19" i="1"/>
  <c r="B12" i="1"/>
  <c r="E12" i="1" s="1"/>
  <c r="E21" i="1" s="1"/>
  <c r="F54" i="1"/>
  <c r="F35" i="1"/>
  <c r="B56" i="1" l="1"/>
  <c r="F39" i="1"/>
  <c r="F44" i="1" s="1"/>
  <c r="F3" i="1"/>
  <c r="B57" i="1" l="1"/>
  <c r="F49" i="1"/>
  <c r="N44" i="1"/>
  <c r="I3" i="1"/>
  <c r="I11" i="1" s="1"/>
  <c r="J3" i="1"/>
  <c r="M3" i="1" s="1"/>
  <c r="M11" i="1" s="1"/>
  <c r="N3" i="1" l="1"/>
  <c r="J12" i="1"/>
  <c r="M12" i="1" s="1"/>
  <c r="M21" i="1" s="1"/>
  <c r="J56" i="1" s="1"/>
  <c r="J57" i="1" s="1"/>
  <c r="F12" i="1"/>
  <c r="I12" i="1" s="1"/>
  <c r="N11" i="1"/>
  <c r="N54" i="1"/>
  <c r="N12" i="1" l="1"/>
  <c r="N21" i="1" s="1"/>
  <c r="I21" i="1"/>
  <c r="F56" i="1" s="1"/>
  <c r="N38" i="1"/>
  <c r="N39" i="1" s="1"/>
  <c r="F57" i="1" l="1"/>
  <c r="N57" i="1" s="1"/>
  <c r="N56" i="1"/>
  <c r="N35" i="1"/>
  <c r="N49" i="1" l="1"/>
</calcChain>
</file>

<file path=xl/sharedStrings.xml><?xml version="1.0" encoding="utf-8"?>
<sst xmlns="http://schemas.openxmlformats.org/spreadsheetml/2006/main" count="83" uniqueCount="51">
  <si>
    <t>Year 2</t>
  </si>
  <si>
    <t>TRAVEL</t>
  </si>
  <si>
    <t>TOTAL TRAVEL:</t>
  </si>
  <si>
    <t xml:space="preserve">FACILITIES &amp; ADMINISTRATION (F&amp;A) </t>
  </si>
  <si>
    <t>Total Project</t>
  </si>
  <si>
    <t>TOTAL PERSONNEL:</t>
  </si>
  <si>
    <t>CONSULTANTS</t>
  </si>
  <si>
    <t>TOTAL CONSULTANTS:</t>
  </si>
  <si>
    <t>SUBCONTRACTS</t>
  </si>
  <si>
    <t>TOTAL PROJECT BUDGET</t>
  </si>
  <si>
    <t>TOTAL SUPPLIES AND MATERIALS:</t>
  </si>
  <si>
    <t>Cost</t>
  </si>
  <si>
    <t>TOTAL EQUIPMENT:</t>
  </si>
  <si>
    <t xml:space="preserve">Year 1 </t>
  </si>
  <si>
    <t xml:space="preserve">TOTAL Other: </t>
  </si>
  <si>
    <t>Effort</t>
  </si>
  <si>
    <t xml:space="preserve">Year 2  </t>
  </si>
  <si>
    <t xml:space="preserve">Base </t>
  </si>
  <si>
    <t>General Office Supplies</t>
  </si>
  <si>
    <t>Subtotal</t>
  </si>
  <si>
    <t>TOTAL SUBCONTRACTS:</t>
  </si>
  <si>
    <t>Publication Costs</t>
  </si>
  <si>
    <t>OTHER</t>
  </si>
  <si>
    <t>SUPPLIES &amp; MATERIALS</t>
  </si>
  <si>
    <t>International Travel</t>
  </si>
  <si>
    <t>Sofware License Fees</t>
  </si>
  <si>
    <t>XYZ University</t>
  </si>
  <si>
    <t xml:space="preserve">Laptop &amp; Accessories </t>
  </si>
  <si>
    <t>Year 3</t>
  </si>
  <si>
    <t>PI Joe Smith</t>
  </si>
  <si>
    <t>Fringe Benefits (Faculty/Staff)</t>
  </si>
  <si>
    <t>Graduate Student Fringe</t>
  </si>
  <si>
    <t>Undergraduate Student ($ x hours)</t>
  </si>
  <si>
    <t>Mos.</t>
  </si>
  <si>
    <t>Total Faculty and Staff</t>
  </si>
  <si>
    <t>Total Graduate Students</t>
  </si>
  <si>
    <t>PI Joe Smith-summer</t>
  </si>
  <si>
    <t>Undergraduate Fringe</t>
  </si>
  <si>
    <t>GRA @ 50% (see Student Pay tab)</t>
  </si>
  <si>
    <t>DRA @ 50% (see Student Pay tab)</t>
  </si>
  <si>
    <t>Undergraduate -summer</t>
  </si>
  <si>
    <t>Total Undergraduate</t>
  </si>
  <si>
    <t>EQUIPMENT (over $5,000)</t>
  </si>
  <si>
    <t>Payment to Human Subjects</t>
  </si>
  <si>
    <t>Amount</t>
  </si>
  <si>
    <t>Indirect Costs at 10%</t>
  </si>
  <si>
    <t>Indirect Costs at 52%</t>
  </si>
  <si>
    <t>F&amp;A</t>
  </si>
  <si>
    <t>PERSONNEL (course release or stipend)</t>
  </si>
  <si>
    <t>In state travel</t>
  </si>
  <si>
    <t>Out of state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</si>
</sst>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7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0" tint="-4.9989318521683403E-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5" fontId="4" fillId="0" borderId="0" xfId="0" applyNumberFormat="1" applyFont="1"/>
    <xf numFmtId="165" fontId="4" fillId="0" borderId="0" xfId="1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/>
    <xf numFmtId="44" fontId="4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wrapText="1"/>
    </xf>
    <xf numFmtId="165" fontId="2" fillId="5" borderId="1" xfId="0" applyNumberFormat="1" applyFont="1" applyFill="1" applyBorder="1" applyAlignment="1">
      <alignment horizontal="right"/>
    </xf>
    <xf numFmtId="165" fontId="2" fillId="7" borderId="1" xfId="0" applyNumberFormat="1" applyFont="1" applyFill="1" applyBorder="1" applyAlignment="1">
      <alignment horizontal="right"/>
    </xf>
    <xf numFmtId="166" fontId="4" fillId="7" borderId="1" xfId="1" applyNumberFormat="1" applyFont="1" applyFill="1" applyBorder="1" applyAlignment="1">
      <alignment horizontal="right"/>
    </xf>
    <xf numFmtId="166" fontId="4" fillId="7" borderId="1" xfId="0" applyNumberFormat="1" applyFont="1" applyFill="1" applyBorder="1" applyAlignment="1">
      <alignment horizontal="left"/>
    </xf>
    <xf numFmtId="166" fontId="4" fillId="7" borderId="1" xfId="1" applyNumberFormat="1" applyFont="1" applyFill="1" applyBorder="1" applyAlignment="1">
      <alignment horizontal="left"/>
    </xf>
    <xf numFmtId="166" fontId="4" fillId="7" borderId="1" xfId="0" applyNumberFormat="1" applyFont="1" applyFill="1" applyBorder="1" applyAlignment="1">
      <alignment horizontal="right"/>
    </xf>
    <xf numFmtId="166" fontId="4" fillId="5" borderId="1" xfId="1" applyNumberFormat="1" applyFont="1" applyFill="1" applyBorder="1" applyAlignment="1">
      <alignment horizontal="right"/>
    </xf>
    <xf numFmtId="9" fontId="4" fillId="7" borderId="1" xfId="2" applyNumberFormat="1" applyFont="1" applyFill="1" applyBorder="1" applyAlignment="1">
      <alignment horizontal="center"/>
    </xf>
    <xf numFmtId="176" fontId="4" fillId="7" borderId="1" xfId="2" applyNumberFormat="1" applyFont="1" applyFill="1" applyBorder="1" applyAlignment="1">
      <alignment horizontal="center"/>
    </xf>
    <xf numFmtId="9" fontId="4" fillId="7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5" borderId="1" xfId="0" applyNumberFormat="1" applyFont="1" applyFill="1" applyBorder="1" applyAlignment="1">
      <alignment horizontal="right"/>
    </xf>
    <xf numFmtId="44" fontId="4" fillId="7" borderId="1" xfId="0" applyNumberFormat="1" applyFont="1" applyFill="1" applyBorder="1" applyAlignment="1">
      <alignment horizontal="center" wrapText="1"/>
    </xf>
    <xf numFmtId="166" fontId="2" fillId="5" borderId="1" xfId="0" applyNumberFormat="1" applyFont="1" applyFill="1" applyBorder="1" applyAlignment="1">
      <alignment horizontal="right"/>
    </xf>
    <xf numFmtId="166" fontId="4" fillId="7" borderId="1" xfId="1" applyNumberFormat="1" applyFont="1" applyFill="1" applyBorder="1" applyAlignment="1">
      <alignment horizontal="center"/>
    </xf>
    <xf numFmtId="166" fontId="4" fillId="7" borderId="1" xfId="0" applyNumberFormat="1" applyFont="1" applyFill="1" applyBorder="1" applyAlignment="1">
      <alignment horizontal="center" wrapText="1"/>
    </xf>
    <xf numFmtId="166" fontId="4" fillId="7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left"/>
    </xf>
    <xf numFmtId="166" fontId="4" fillId="8" borderId="1" xfId="0" applyNumberFormat="1" applyFont="1" applyFill="1" applyBorder="1" applyAlignment="1">
      <alignment horizontal="left"/>
    </xf>
    <xf numFmtId="9" fontId="4" fillId="8" borderId="1" xfId="0" applyNumberFormat="1" applyFont="1" applyFill="1" applyBorder="1" applyAlignment="1">
      <alignment horizontal="center"/>
    </xf>
    <xf numFmtId="166" fontId="4" fillId="8" borderId="1" xfId="0" applyNumberFormat="1" applyFont="1" applyFill="1" applyBorder="1" applyAlignment="1">
      <alignment horizontal="right"/>
    </xf>
    <xf numFmtId="166" fontId="4" fillId="8" borderId="1" xfId="1" applyNumberFormat="1" applyFont="1" applyFill="1" applyBorder="1" applyAlignment="1">
      <alignment horizontal="right"/>
    </xf>
    <xf numFmtId="165" fontId="2" fillId="8" borderId="1" xfId="0" applyNumberFormat="1" applyFont="1" applyFill="1" applyBorder="1" applyAlignment="1">
      <alignment horizontal="right"/>
    </xf>
    <xf numFmtId="165" fontId="2" fillId="9" borderId="1" xfId="0" applyNumberFormat="1" applyFont="1" applyFill="1" applyBorder="1" applyAlignment="1">
      <alignment horizontal="right"/>
    </xf>
    <xf numFmtId="9" fontId="4" fillId="8" borderId="1" xfId="2" applyNumberFormat="1" applyFont="1" applyFill="1" applyBorder="1" applyAlignment="1">
      <alignment horizontal="center"/>
    </xf>
    <xf numFmtId="10" fontId="4" fillId="8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3" fillId="3" borderId="1" xfId="0" applyFont="1" applyFill="1" applyBorder="1" applyAlignment="1"/>
    <xf numFmtId="0" fontId="2" fillId="4" borderId="1" xfId="0" applyFont="1" applyFill="1" applyBorder="1" applyAlignment="1"/>
    <xf numFmtId="165" fontId="2" fillId="2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66" fontId="4" fillId="0" borderId="1" xfId="1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4" fillId="0" borderId="1" xfId="0" applyFont="1" applyBorder="1" applyAlignment="1"/>
    <xf numFmtId="166" fontId="4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166" fontId="2" fillId="3" borderId="1" xfId="0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6" fontId="3" fillId="3" borderId="1" xfId="1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right"/>
    </xf>
    <xf numFmtId="166" fontId="4" fillId="8" borderId="1" xfId="1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/>
    <xf numFmtId="0" fontId="3" fillId="5" borderId="1" xfId="0" applyFont="1" applyFill="1" applyBorder="1" applyAlignment="1"/>
    <xf numFmtId="166" fontId="3" fillId="5" borderId="2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6" fontId="3" fillId="5" borderId="3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center"/>
    </xf>
    <xf numFmtId="166" fontId="2" fillId="5" borderId="2" xfId="0" applyNumberFormat="1" applyFont="1" applyFill="1" applyBorder="1" applyAlignment="1">
      <alignment horizontal="center"/>
    </xf>
    <xf numFmtId="166" fontId="2" fillId="5" borderId="4" xfId="0" applyNumberFormat="1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/>
    <xf numFmtId="10" fontId="4" fillId="0" borderId="0" xfId="0" applyNumberFormat="1" applyFont="1" applyFill="1" applyBorder="1" applyAlignment="1"/>
    <xf numFmtId="166" fontId="2" fillId="2" borderId="1" xfId="0" applyNumberFormat="1" applyFont="1" applyFill="1" applyBorder="1" applyAlignment="1">
      <alignment horizontal="center"/>
    </xf>
    <xf numFmtId="166" fontId="4" fillId="0" borderId="0" xfId="0" applyNumberFormat="1" applyFont="1"/>
    <xf numFmtId="166" fontId="3" fillId="3" borderId="1" xfId="1" applyNumberFormat="1" applyFont="1" applyFill="1" applyBorder="1" applyAlignment="1">
      <alignment horizontal="right"/>
    </xf>
    <xf numFmtId="166" fontId="2" fillId="3" borderId="1" xfId="1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horizontal="left"/>
    </xf>
    <xf numFmtId="166" fontId="2" fillId="9" borderId="1" xfId="0" applyNumberFormat="1" applyFont="1" applyFill="1" applyBorder="1" applyAlignment="1">
      <alignment horizontal="left"/>
    </xf>
    <xf numFmtId="9" fontId="2" fillId="9" borderId="1" xfId="0" applyNumberFormat="1" applyFont="1" applyFill="1" applyBorder="1" applyAlignment="1">
      <alignment horizontal="center"/>
    </xf>
    <xf numFmtId="176" fontId="2" fillId="9" borderId="1" xfId="2" applyNumberFormat="1" applyFont="1" applyFill="1" applyBorder="1" applyAlignment="1">
      <alignment horizontal="center"/>
    </xf>
    <xf numFmtId="166" fontId="2" fillId="9" borderId="1" xfId="0" applyNumberFormat="1" applyFont="1" applyFill="1" applyBorder="1" applyAlignment="1">
      <alignment horizontal="right"/>
    </xf>
    <xf numFmtId="166" fontId="2" fillId="9" borderId="1" xfId="1" applyNumberFormat="1" applyFont="1" applyFill="1" applyBorder="1" applyAlignment="1">
      <alignment horizontal="right"/>
    </xf>
    <xf numFmtId="1" fontId="2" fillId="9" borderId="1" xfId="0" applyNumberFormat="1" applyFont="1" applyFill="1" applyBorder="1" applyAlignment="1">
      <alignment horizontal="center"/>
    </xf>
    <xf numFmtId="166" fontId="3" fillId="7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294476</xdr:colOff>
      <xdr:row>46</xdr:row>
      <xdr:rowOff>160809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90476" cy="8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zoomScaleNormal="100" workbookViewId="0">
      <selection activeCell="A28" sqref="A28"/>
    </sheetView>
  </sheetViews>
  <sheetFormatPr defaultRowHeight="13.5" x14ac:dyDescent="0.25"/>
  <cols>
    <col min="1" max="1" width="37.7109375" style="3" bestFit="1" customWidth="1"/>
    <col min="2" max="2" width="8.85546875" style="3" bestFit="1" customWidth="1"/>
    <col min="3" max="4" width="7.7109375" style="31" customWidth="1"/>
    <col min="5" max="5" width="11.7109375" style="8" customWidth="1"/>
    <col min="6" max="6" width="8.85546875" style="3" bestFit="1" customWidth="1"/>
    <col min="7" max="8" width="7.7109375" style="32" customWidth="1"/>
    <col min="9" max="9" width="11.5703125" style="10" bestFit="1" customWidth="1"/>
    <col min="10" max="10" width="8.85546875" style="10" bestFit="1" customWidth="1"/>
    <col min="11" max="12" width="7.7109375" style="34" customWidth="1"/>
    <col min="13" max="13" width="11.7109375" style="10" customWidth="1"/>
    <col min="14" max="14" width="12" style="10" customWidth="1"/>
    <col min="15" max="15" width="9.85546875" style="3" bestFit="1" customWidth="1"/>
    <col min="16" max="16384" width="9.140625" style="3"/>
  </cols>
  <sheetData>
    <row r="1" spans="1:14" x14ac:dyDescent="0.25">
      <c r="A1" s="1" t="s">
        <v>48</v>
      </c>
      <c r="B1" s="16" t="s">
        <v>13</v>
      </c>
      <c r="C1" s="16"/>
      <c r="D1" s="16"/>
      <c r="E1" s="16"/>
      <c r="F1" s="2" t="s">
        <v>16</v>
      </c>
      <c r="G1" s="2"/>
      <c r="H1" s="2"/>
      <c r="I1" s="2"/>
      <c r="J1" s="16" t="s">
        <v>28</v>
      </c>
      <c r="K1" s="16"/>
      <c r="L1" s="16"/>
      <c r="M1" s="16"/>
      <c r="N1" s="41" t="s">
        <v>4</v>
      </c>
    </row>
    <row r="2" spans="1:14" x14ac:dyDescent="0.25">
      <c r="A2" s="4"/>
      <c r="B2" s="108" t="s">
        <v>17</v>
      </c>
      <c r="C2" s="109" t="s">
        <v>15</v>
      </c>
      <c r="D2" s="109" t="s">
        <v>33</v>
      </c>
      <c r="E2" s="110" t="s">
        <v>11</v>
      </c>
      <c r="F2" s="108" t="s">
        <v>17</v>
      </c>
      <c r="G2" s="111" t="s">
        <v>15</v>
      </c>
      <c r="H2" s="111" t="s">
        <v>33</v>
      </c>
      <c r="I2" s="110" t="s">
        <v>11</v>
      </c>
      <c r="J2" s="108" t="s">
        <v>17</v>
      </c>
      <c r="K2" s="111" t="s">
        <v>15</v>
      </c>
      <c r="L2" s="111" t="s">
        <v>33</v>
      </c>
      <c r="M2" s="110" t="s">
        <v>11</v>
      </c>
      <c r="N2" s="5"/>
    </row>
    <row r="3" spans="1:14" x14ac:dyDescent="0.25">
      <c r="A3" s="18" t="s">
        <v>29</v>
      </c>
      <c r="B3" s="22">
        <v>6000</v>
      </c>
      <c r="C3" s="27">
        <v>0.25</v>
      </c>
      <c r="D3" s="28">
        <v>4.5</v>
      </c>
      <c r="E3" s="35">
        <f>B3*C3*D3</f>
        <v>6750</v>
      </c>
      <c r="F3" s="25">
        <f>B3*1.03</f>
        <v>6180</v>
      </c>
      <c r="G3" s="27">
        <v>0.25</v>
      </c>
      <c r="H3" s="28">
        <v>4.5</v>
      </c>
      <c r="I3" s="26">
        <f>F3*G3*H3</f>
        <v>6952.5</v>
      </c>
      <c r="J3" s="25">
        <f>F3*1.03</f>
        <v>6365.4000000000005</v>
      </c>
      <c r="K3" s="27">
        <v>0.25</v>
      </c>
      <c r="L3" s="28">
        <v>4.5</v>
      </c>
      <c r="M3" s="26">
        <f>J3*K3*L3</f>
        <v>7161.0750000000007</v>
      </c>
      <c r="N3" s="20">
        <f>E3+I3+M3</f>
        <v>20863.575000000001</v>
      </c>
    </row>
    <row r="4" spans="1:14" x14ac:dyDescent="0.25">
      <c r="A4" s="18" t="s">
        <v>36</v>
      </c>
      <c r="B4" s="23">
        <v>6000</v>
      </c>
      <c r="C4" s="29">
        <v>1</v>
      </c>
      <c r="D4" s="28">
        <v>1</v>
      </c>
      <c r="E4" s="35">
        <f>B4*C4</f>
        <v>6000</v>
      </c>
      <c r="F4" s="25">
        <v>0</v>
      </c>
      <c r="G4" s="29"/>
      <c r="H4" s="28"/>
      <c r="I4" s="26">
        <f t="shared" ref="I4:I20" si="0">F4*G4</f>
        <v>0</v>
      </c>
      <c r="J4" s="25">
        <v>0</v>
      </c>
      <c r="K4" s="29"/>
      <c r="L4" s="28"/>
      <c r="M4" s="26">
        <f t="shared" ref="M4:M16" si="1">J4*K4</f>
        <v>0</v>
      </c>
      <c r="N4" s="20">
        <f>E4+I4+M4</f>
        <v>6000</v>
      </c>
    </row>
    <row r="5" spans="1:14" x14ac:dyDescent="0.25">
      <c r="A5" s="18"/>
      <c r="B5" s="23">
        <v>0</v>
      </c>
      <c r="C5" s="29"/>
      <c r="D5" s="28"/>
      <c r="E5" s="35">
        <f>B5*C5</f>
        <v>0</v>
      </c>
      <c r="F5" s="25">
        <v>0</v>
      </c>
      <c r="G5" s="29"/>
      <c r="H5" s="28"/>
      <c r="I5" s="26">
        <f t="shared" si="0"/>
        <v>0</v>
      </c>
      <c r="J5" s="25">
        <v>0</v>
      </c>
      <c r="K5" s="29"/>
      <c r="L5" s="28"/>
      <c r="M5" s="26">
        <f t="shared" si="1"/>
        <v>0</v>
      </c>
      <c r="N5" s="20">
        <f>E5+I5+M5</f>
        <v>0</v>
      </c>
    </row>
    <row r="6" spans="1:14" x14ac:dyDescent="0.25">
      <c r="A6" s="18"/>
      <c r="B6" s="24">
        <v>0</v>
      </c>
      <c r="C6" s="29"/>
      <c r="D6" s="28"/>
      <c r="E6" s="35">
        <f>B6*C6</f>
        <v>0</v>
      </c>
      <c r="F6" s="25">
        <v>0</v>
      </c>
      <c r="G6" s="27"/>
      <c r="H6" s="28"/>
      <c r="I6" s="26">
        <f t="shared" si="0"/>
        <v>0</v>
      </c>
      <c r="J6" s="25">
        <v>0</v>
      </c>
      <c r="K6" s="27"/>
      <c r="L6" s="28"/>
      <c r="M6" s="26">
        <f t="shared" si="1"/>
        <v>0</v>
      </c>
      <c r="N6" s="20">
        <f>E6+I6+M6</f>
        <v>0</v>
      </c>
    </row>
    <row r="7" spans="1:14" x14ac:dyDescent="0.25">
      <c r="A7" s="18"/>
      <c r="B7" s="23">
        <v>0</v>
      </c>
      <c r="C7" s="29"/>
      <c r="D7" s="28"/>
      <c r="E7" s="35">
        <f>B7*C7</f>
        <v>0</v>
      </c>
      <c r="F7" s="25">
        <v>0</v>
      </c>
      <c r="G7" s="29"/>
      <c r="H7" s="28"/>
      <c r="I7" s="26">
        <f t="shared" si="0"/>
        <v>0</v>
      </c>
      <c r="J7" s="25">
        <v>0</v>
      </c>
      <c r="K7" s="29"/>
      <c r="L7" s="28"/>
      <c r="M7" s="26">
        <f t="shared" si="1"/>
        <v>0</v>
      </c>
      <c r="N7" s="20">
        <f>E7+I7+M7</f>
        <v>0</v>
      </c>
    </row>
    <row r="8" spans="1:14" x14ac:dyDescent="0.25">
      <c r="A8" s="18"/>
      <c r="B8" s="23">
        <v>0</v>
      </c>
      <c r="C8" s="29"/>
      <c r="D8" s="28"/>
      <c r="E8" s="35">
        <f t="shared" ref="E8:E9" si="2">B8*C8</f>
        <v>0</v>
      </c>
      <c r="F8" s="25">
        <v>0</v>
      </c>
      <c r="G8" s="29"/>
      <c r="H8" s="28"/>
      <c r="I8" s="26">
        <f t="shared" ref="I8:I9" si="3">F8*G8</f>
        <v>0</v>
      </c>
      <c r="J8" s="25">
        <v>0</v>
      </c>
      <c r="K8" s="29"/>
      <c r="L8" s="28"/>
      <c r="M8" s="26">
        <f t="shared" ref="M8:M9" si="4">J8*K8</f>
        <v>0</v>
      </c>
      <c r="N8" s="20">
        <f t="shared" ref="N8:N9" si="5">E8+I8+M8</f>
        <v>0</v>
      </c>
    </row>
    <row r="9" spans="1:14" x14ac:dyDescent="0.25">
      <c r="A9" s="18"/>
      <c r="B9" s="23">
        <v>0</v>
      </c>
      <c r="C9" s="29"/>
      <c r="D9" s="28"/>
      <c r="E9" s="35">
        <f t="shared" si="2"/>
        <v>0</v>
      </c>
      <c r="F9" s="25">
        <v>0</v>
      </c>
      <c r="G9" s="29"/>
      <c r="H9" s="28"/>
      <c r="I9" s="26">
        <f t="shared" si="3"/>
        <v>0</v>
      </c>
      <c r="J9" s="25">
        <v>0</v>
      </c>
      <c r="K9" s="29"/>
      <c r="L9" s="28"/>
      <c r="M9" s="26">
        <f t="shared" si="4"/>
        <v>0</v>
      </c>
      <c r="N9" s="20">
        <f t="shared" si="5"/>
        <v>0</v>
      </c>
    </row>
    <row r="10" spans="1:14" x14ac:dyDescent="0.25">
      <c r="A10" s="18"/>
      <c r="B10" s="23">
        <v>0</v>
      </c>
      <c r="C10" s="29"/>
      <c r="D10" s="28"/>
      <c r="E10" s="35">
        <f>B10*C10</f>
        <v>0</v>
      </c>
      <c r="F10" s="25">
        <v>0</v>
      </c>
      <c r="G10" s="29"/>
      <c r="H10" s="28"/>
      <c r="I10" s="26">
        <f t="shared" si="0"/>
        <v>0</v>
      </c>
      <c r="J10" s="25">
        <v>0</v>
      </c>
      <c r="K10" s="29"/>
      <c r="L10" s="28"/>
      <c r="M10" s="26">
        <f t="shared" si="1"/>
        <v>0</v>
      </c>
      <c r="N10" s="20">
        <f>E10+I10+M10</f>
        <v>0</v>
      </c>
    </row>
    <row r="11" spans="1:14" x14ac:dyDescent="0.25">
      <c r="A11" s="100" t="s">
        <v>34</v>
      </c>
      <c r="B11" s="101"/>
      <c r="C11" s="102"/>
      <c r="D11" s="103"/>
      <c r="E11" s="104">
        <f>SUM(E3:E10)</f>
        <v>12750</v>
      </c>
      <c r="F11" s="104"/>
      <c r="G11" s="102"/>
      <c r="H11" s="103"/>
      <c r="I11" s="105">
        <f>SUM(I3:I10)</f>
        <v>6952.5</v>
      </c>
      <c r="J11" s="104"/>
      <c r="K11" s="102"/>
      <c r="L11" s="103"/>
      <c r="M11" s="105">
        <f>SUM(M3:M10)</f>
        <v>7161.0750000000007</v>
      </c>
      <c r="N11" s="48">
        <f>E11+I11+M11</f>
        <v>26863.575000000001</v>
      </c>
    </row>
    <row r="12" spans="1:14" x14ac:dyDescent="0.25">
      <c r="A12" s="42" t="s">
        <v>30</v>
      </c>
      <c r="B12" s="43">
        <f>E11</f>
        <v>12750</v>
      </c>
      <c r="C12" s="44">
        <v>0.28000000000000003</v>
      </c>
      <c r="D12" s="44"/>
      <c r="E12" s="45">
        <f>B12*C12</f>
        <v>3570.0000000000005</v>
      </c>
      <c r="F12" s="45">
        <f>I11</f>
        <v>6952.5</v>
      </c>
      <c r="G12" s="44">
        <v>0.28000000000000003</v>
      </c>
      <c r="H12" s="44"/>
      <c r="I12" s="46">
        <f>F12*G12</f>
        <v>1946.7000000000003</v>
      </c>
      <c r="J12" s="45">
        <f>M11</f>
        <v>7161.0750000000007</v>
      </c>
      <c r="K12" s="44">
        <v>0.28000000000000003</v>
      </c>
      <c r="L12" s="44"/>
      <c r="M12" s="46">
        <f>J12*K12</f>
        <v>2005.1010000000003</v>
      </c>
      <c r="N12" s="47">
        <f>E12+I12+M12</f>
        <v>7521.8010000000013</v>
      </c>
    </row>
    <row r="13" spans="1:14" x14ac:dyDescent="0.25">
      <c r="A13" s="18" t="s">
        <v>38</v>
      </c>
      <c r="B13" s="23">
        <v>1317.22</v>
      </c>
      <c r="C13" s="29"/>
      <c r="D13" s="30">
        <v>9</v>
      </c>
      <c r="E13" s="35">
        <f>B13*D13</f>
        <v>11854.98</v>
      </c>
      <c r="F13" s="23">
        <v>1317.22</v>
      </c>
      <c r="G13" s="29"/>
      <c r="H13" s="30">
        <v>9</v>
      </c>
      <c r="I13" s="26">
        <f>F13*H13</f>
        <v>11854.98</v>
      </c>
      <c r="J13" s="23">
        <v>1317.22</v>
      </c>
      <c r="K13" s="29"/>
      <c r="L13" s="30">
        <v>9</v>
      </c>
      <c r="M13" s="26">
        <f>J13*L13</f>
        <v>11854.98</v>
      </c>
      <c r="N13" s="20"/>
    </row>
    <row r="14" spans="1:14" x14ac:dyDescent="0.25">
      <c r="A14" s="18" t="s">
        <v>39</v>
      </c>
      <c r="B14" s="23">
        <v>1544</v>
      </c>
      <c r="C14" s="29"/>
      <c r="D14" s="30">
        <v>9</v>
      </c>
      <c r="E14" s="35">
        <f>B14*D14</f>
        <v>13896</v>
      </c>
      <c r="F14" s="23"/>
      <c r="G14" s="29"/>
      <c r="H14" s="30"/>
      <c r="I14" s="26"/>
      <c r="J14" s="23"/>
      <c r="K14" s="29"/>
      <c r="L14" s="30"/>
      <c r="M14" s="26"/>
      <c r="N14" s="20"/>
    </row>
    <row r="15" spans="1:14" x14ac:dyDescent="0.25">
      <c r="A15" s="100" t="s">
        <v>35</v>
      </c>
      <c r="B15" s="101"/>
      <c r="C15" s="102"/>
      <c r="D15" s="106"/>
      <c r="E15" s="104">
        <f>SUM(E13:E14)</f>
        <v>25750.98</v>
      </c>
      <c r="F15" s="104"/>
      <c r="G15" s="102"/>
      <c r="H15" s="102"/>
      <c r="I15" s="105">
        <f>SUM(I13:I14)</f>
        <v>11854.98</v>
      </c>
      <c r="J15" s="104"/>
      <c r="K15" s="102"/>
      <c r="L15" s="102"/>
      <c r="M15" s="105">
        <f>SUM(M13:M14)</f>
        <v>11854.98</v>
      </c>
      <c r="N15" s="48">
        <f>E15+I15+M15</f>
        <v>49460.94</v>
      </c>
    </row>
    <row r="16" spans="1:14" x14ac:dyDescent="0.25">
      <c r="A16" s="42" t="s">
        <v>31</v>
      </c>
      <c r="B16" s="43">
        <f>E15</f>
        <v>25750.98</v>
      </c>
      <c r="C16" s="44">
        <v>0.17</v>
      </c>
      <c r="D16" s="44"/>
      <c r="E16" s="45">
        <f>B16*C16</f>
        <v>4377.6666000000005</v>
      </c>
      <c r="F16" s="45">
        <f>I15</f>
        <v>11854.98</v>
      </c>
      <c r="G16" s="49">
        <v>0.17</v>
      </c>
      <c r="H16" s="49"/>
      <c r="I16" s="46">
        <f t="shared" si="0"/>
        <v>2015.3466000000001</v>
      </c>
      <c r="J16" s="45">
        <f>M15</f>
        <v>11854.98</v>
      </c>
      <c r="K16" s="49">
        <v>0.17</v>
      </c>
      <c r="L16" s="49"/>
      <c r="M16" s="46">
        <f t="shared" si="1"/>
        <v>2015.3466000000001</v>
      </c>
      <c r="N16" s="47">
        <f>E16+I16+M16</f>
        <v>8408.3598000000002</v>
      </c>
    </row>
    <row r="17" spans="1:14" x14ac:dyDescent="0.25">
      <c r="A17" s="18" t="s">
        <v>32</v>
      </c>
      <c r="B17" s="23">
        <v>8</v>
      </c>
      <c r="C17" s="30">
        <v>800</v>
      </c>
      <c r="D17" s="30"/>
      <c r="E17" s="35">
        <f>B17*C17</f>
        <v>6400</v>
      </c>
      <c r="F17" s="23">
        <v>8</v>
      </c>
      <c r="G17" s="30">
        <v>800</v>
      </c>
      <c r="H17" s="30"/>
      <c r="I17" s="26">
        <f>F17*G17</f>
        <v>6400</v>
      </c>
      <c r="J17" s="23">
        <v>8</v>
      </c>
      <c r="K17" s="30">
        <v>800</v>
      </c>
      <c r="L17" s="30"/>
      <c r="M17" s="26">
        <f>J17*K17</f>
        <v>6400</v>
      </c>
      <c r="N17" s="20">
        <f>E17+I17+M17</f>
        <v>19200</v>
      </c>
    </row>
    <row r="18" spans="1:14" x14ac:dyDescent="0.25">
      <c r="A18" s="18" t="s">
        <v>40</v>
      </c>
      <c r="B18" s="23">
        <v>10</v>
      </c>
      <c r="C18" s="30">
        <v>120</v>
      </c>
      <c r="D18" s="30"/>
      <c r="E18" s="35">
        <f>B18*C18</f>
        <v>1200</v>
      </c>
      <c r="F18" s="23"/>
      <c r="G18" s="30"/>
      <c r="H18" s="30"/>
      <c r="I18" s="15">
        <f>F18*G18</f>
        <v>0</v>
      </c>
      <c r="J18" s="23"/>
      <c r="K18" s="30"/>
      <c r="L18" s="30"/>
      <c r="M18" s="35">
        <f>J18*K18</f>
        <v>0</v>
      </c>
      <c r="N18" s="20"/>
    </row>
    <row r="19" spans="1:14" x14ac:dyDescent="0.25">
      <c r="A19" s="100" t="s">
        <v>41</v>
      </c>
      <c r="B19" s="101"/>
      <c r="C19" s="106"/>
      <c r="D19" s="106"/>
      <c r="E19" s="104">
        <f>SUM(E17:E18)</f>
        <v>7600</v>
      </c>
      <c r="F19" s="101"/>
      <c r="G19" s="106"/>
      <c r="H19" s="106"/>
      <c r="I19" s="105">
        <f>SUM(I17:I18)</f>
        <v>6400</v>
      </c>
      <c r="J19" s="101"/>
      <c r="K19" s="106"/>
      <c r="L19" s="106"/>
      <c r="M19" s="105">
        <f>SUM(M17:M18)</f>
        <v>6400</v>
      </c>
      <c r="N19" s="48">
        <f>M19+I19+E19</f>
        <v>20400</v>
      </c>
    </row>
    <row r="20" spans="1:14" x14ac:dyDescent="0.25">
      <c r="A20" s="42" t="s">
        <v>37</v>
      </c>
      <c r="B20" s="43">
        <f>E19</f>
        <v>7600</v>
      </c>
      <c r="C20" s="50">
        <v>1.2500000000000001E-2</v>
      </c>
      <c r="D20" s="44"/>
      <c r="E20" s="45">
        <f>B20*C20</f>
        <v>95</v>
      </c>
      <c r="F20" s="43">
        <f>I19</f>
        <v>6400</v>
      </c>
      <c r="G20" s="50">
        <v>1.2500000000000001E-2</v>
      </c>
      <c r="H20" s="44"/>
      <c r="I20" s="46">
        <f t="shared" si="0"/>
        <v>80</v>
      </c>
      <c r="J20" s="43">
        <f>M19</f>
        <v>6400</v>
      </c>
      <c r="K20" s="50">
        <v>1.2500000000000001E-2</v>
      </c>
      <c r="L20" s="44"/>
      <c r="M20" s="46">
        <f t="shared" ref="M20" si="6">J20*K20</f>
        <v>80</v>
      </c>
      <c r="N20" s="47">
        <f>E20+I20+M20</f>
        <v>255</v>
      </c>
    </row>
    <row r="21" spans="1:14" x14ac:dyDescent="0.25">
      <c r="A21" s="68" t="s">
        <v>5</v>
      </c>
      <c r="B21" s="69"/>
      <c r="C21" s="70"/>
      <c r="D21" s="70"/>
      <c r="E21" s="71">
        <f>E11+E12+E15+E16+E19+E20</f>
        <v>54143.646599999993</v>
      </c>
      <c r="F21" s="69"/>
      <c r="G21" s="70"/>
      <c r="H21" s="70"/>
      <c r="I21" s="71">
        <f>I11+I12+I15+I16+I19+I20</f>
        <v>29249.526600000001</v>
      </c>
      <c r="J21" s="70"/>
      <c r="K21" s="70"/>
      <c r="L21" s="70"/>
      <c r="M21" s="71">
        <f>M11+M12+M15+M16+M19+M20</f>
        <v>29516.502600000003</v>
      </c>
      <c r="N21" s="71">
        <f>N11+N12+N15+N16+N19+N20</f>
        <v>112909.67580000001</v>
      </c>
    </row>
    <row r="22" spans="1:14" ht="15" customHeight="1" x14ac:dyDescent="0.25">
      <c r="A22" s="53" t="s">
        <v>1</v>
      </c>
      <c r="B22" s="16" t="s">
        <v>13</v>
      </c>
      <c r="C22" s="16"/>
      <c r="D22" s="16"/>
      <c r="E22" s="16"/>
      <c r="F22" s="72" t="s">
        <v>0</v>
      </c>
      <c r="G22" s="72"/>
      <c r="H22" s="72"/>
      <c r="I22" s="72"/>
      <c r="J22" s="73" t="s">
        <v>28</v>
      </c>
      <c r="K22" s="73"/>
      <c r="L22" s="73"/>
      <c r="M22" s="73"/>
      <c r="N22" s="21"/>
    </row>
    <row r="23" spans="1:14" x14ac:dyDescent="0.25">
      <c r="A23" s="19" t="s">
        <v>49</v>
      </c>
      <c r="B23" s="36">
        <v>1000</v>
      </c>
      <c r="C23" s="36"/>
      <c r="D23" s="36"/>
      <c r="E23" s="36"/>
      <c r="F23" s="38"/>
      <c r="G23" s="38"/>
      <c r="H23" s="38"/>
      <c r="I23" s="38"/>
      <c r="J23" s="38"/>
      <c r="K23" s="38"/>
      <c r="L23" s="38"/>
      <c r="M23" s="38"/>
      <c r="N23" s="37">
        <f>SUM(B23:M23)</f>
        <v>1000</v>
      </c>
    </row>
    <row r="24" spans="1:14" x14ac:dyDescent="0.25">
      <c r="A24" s="3" t="s">
        <v>50</v>
      </c>
      <c r="B24" s="39">
        <v>100</v>
      </c>
      <c r="C24" s="39"/>
      <c r="D24" s="39"/>
      <c r="E24" s="39"/>
      <c r="F24" s="38"/>
      <c r="G24" s="38"/>
      <c r="H24" s="38"/>
      <c r="I24" s="38"/>
      <c r="J24" s="38"/>
      <c r="K24" s="38"/>
      <c r="L24" s="38"/>
      <c r="M24" s="38"/>
      <c r="N24" s="37">
        <f t="shared" ref="N24:N25" si="7">SUM(B24:M24)</f>
        <v>100</v>
      </c>
    </row>
    <row r="25" spans="1:14" x14ac:dyDescent="0.25">
      <c r="A25" s="19" t="s">
        <v>24</v>
      </c>
      <c r="B25" s="40">
        <v>1000</v>
      </c>
      <c r="C25" s="40"/>
      <c r="D25" s="40"/>
      <c r="E25" s="40"/>
      <c r="F25" s="38"/>
      <c r="G25" s="38"/>
      <c r="H25" s="38"/>
      <c r="I25" s="38"/>
      <c r="J25" s="38"/>
      <c r="K25" s="38"/>
      <c r="L25" s="38"/>
      <c r="M25" s="38"/>
      <c r="N25" s="37">
        <f t="shared" si="7"/>
        <v>1000</v>
      </c>
    </row>
    <row r="26" spans="1:14" ht="15.75" customHeight="1" x14ac:dyDescent="0.25">
      <c r="A26" s="74" t="s">
        <v>2</v>
      </c>
      <c r="B26" s="75">
        <f>SUM(B23:E25)</f>
        <v>2100</v>
      </c>
      <c r="C26" s="75"/>
      <c r="D26" s="75"/>
      <c r="E26" s="75"/>
      <c r="F26" s="76">
        <f>SUM(F23:I25)</f>
        <v>0</v>
      </c>
      <c r="G26" s="76"/>
      <c r="H26" s="76"/>
      <c r="I26" s="76"/>
      <c r="J26" s="76">
        <f>SUM(J23:M25)</f>
        <v>0</v>
      </c>
      <c r="K26" s="76"/>
      <c r="L26" s="76"/>
      <c r="M26" s="76"/>
      <c r="N26" s="99">
        <f>SUM(N23:N25)</f>
        <v>2100</v>
      </c>
    </row>
    <row r="27" spans="1:14" ht="15" customHeight="1" x14ac:dyDescent="0.25">
      <c r="A27" s="53" t="s">
        <v>42</v>
      </c>
      <c r="B27" s="16" t="s">
        <v>13</v>
      </c>
      <c r="C27" s="16"/>
      <c r="D27" s="16"/>
      <c r="E27" s="16"/>
      <c r="F27" s="72" t="s">
        <v>0</v>
      </c>
      <c r="G27" s="72"/>
      <c r="H27" s="72"/>
      <c r="I27" s="72"/>
      <c r="J27" s="73" t="s">
        <v>28</v>
      </c>
      <c r="K27" s="73"/>
      <c r="L27" s="73"/>
      <c r="M27" s="73"/>
      <c r="N27" s="21"/>
    </row>
    <row r="28" spans="1:14" x14ac:dyDescent="0.25">
      <c r="A28" s="14"/>
      <c r="B28" s="57">
        <v>5000</v>
      </c>
      <c r="C28" s="57"/>
      <c r="D28" s="57"/>
      <c r="E28" s="57"/>
      <c r="F28" s="57">
        <v>0</v>
      </c>
      <c r="G28" s="57"/>
      <c r="H28" s="57"/>
      <c r="I28" s="57"/>
      <c r="J28" s="57"/>
      <c r="K28" s="57"/>
      <c r="L28" s="57"/>
      <c r="M28" s="57"/>
      <c r="N28" s="35">
        <f>B28+F28+J28</f>
        <v>5000</v>
      </c>
    </row>
    <row r="29" spans="1:14" ht="15.75" customHeight="1" x14ac:dyDescent="0.25">
      <c r="A29" s="14"/>
      <c r="B29" s="57">
        <v>6000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35">
        <f>B29+F29+J29</f>
        <v>6000</v>
      </c>
    </row>
    <row r="30" spans="1:14" ht="15.75" customHeight="1" x14ac:dyDescent="0.25">
      <c r="A30" s="74" t="s">
        <v>12</v>
      </c>
      <c r="B30" s="75">
        <f>SUM(B28:E29)</f>
        <v>11000</v>
      </c>
      <c r="C30" s="75"/>
      <c r="D30" s="75"/>
      <c r="E30" s="75"/>
      <c r="F30" s="75">
        <f>SUM(F28:I29)</f>
        <v>0</v>
      </c>
      <c r="G30" s="75"/>
      <c r="H30" s="75"/>
      <c r="I30" s="75"/>
      <c r="J30" s="75">
        <f>SUM(J28:M29)</f>
        <v>0</v>
      </c>
      <c r="K30" s="75"/>
      <c r="L30" s="75"/>
      <c r="M30" s="75"/>
      <c r="N30" s="81">
        <f>SUM(N28:N29)</f>
        <v>11000</v>
      </c>
    </row>
    <row r="31" spans="1:14" ht="15" customHeight="1" x14ac:dyDescent="0.25">
      <c r="A31" s="53" t="s">
        <v>23</v>
      </c>
      <c r="B31" s="16" t="s">
        <v>13</v>
      </c>
      <c r="C31" s="16"/>
      <c r="D31" s="16"/>
      <c r="E31" s="16"/>
      <c r="F31" s="72" t="s">
        <v>0</v>
      </c>
      <c r="G31" s="72"/>
      <c r="H31" s="72"/>
      <c r="I31" s="72"/>
      <c r="J31" s="73" t="s">
        <v>28</v>
      </c>
      <c r="K31" s="73"/>
      <c r="L31" s="73"/>
      <c r="M31" s="73"/>
      <c r="N31" s="21"/>
    </row>
    <row r="32" spans="1:14" x14ac:dyDescent="0.25">
      <c r="A32" s="51" t="s">
        <v>18</v>
      </c>
      <c r="B32" s="55">
        <v>100</v>
      </c>
      <c r="C32" s="55"/>
      <c r="D32" s="55"/>
      <c r="E32" s="55"/>
      <c r="F32" s="77"/>
      <c r="G32" s="77"/>
      <c r="H32" s="77"/>
      <c r="I32" s="77"/>
      <c r="J32" s="77"/>
      <c r="K32" s="77"/>
      <c r="L32" s="77"/>
      <c r="M32" s="77"/>
      <c r="N32" s="56">
        <f>J32+F32+B32</f>
        <v>100</v>
      </c>
    </row>
    <row r="33" spans="1:14" x14ac:dyDescent="0.25">
      <c r="A33" s="14" t="s">
        <v>27</v>
      </c>
      <c r="B33" s="57">
        <v>100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6">
        <f t="shared" ref="N33:N34" si="8">J33+F33+B33</f>
        <v>100</v>
      </c>
    </row>
    <row r="34" spans="1:14" x14ac:dyDescent="0.25">
      <c r="A34" s="51" t="s">
        <v>25</v>
      </c>
      <c r="B34" s="55">
        <v>100</v>
      </c>
      <c r="C34" s="55"/>
      <c r="D34" s="55"/>
      <c r="E34" s="55"/>
      <c r="F34" s="77"/>
      <c r="G34" s="77"/>
      <c r="H34" s="77"/>
      <c r="I34" s="77"/>
      <c r="J34" s="77"/>
      <c r="K34" s="77"/>
      <c r="L34" s="77"/>
      <c r="M34" s="77"/>
      <c r="N34" s="56">
        <f t="shared" si="8"/>
        <v>100</v>
      </c>
    </row>
    <row r="35" spans="1:14" ht="15.75" customHeight="1" x14ac:dyDescent="0.25">
      <c r="A35" s="52" t="s">
        <v>10</v>
      </c>
      <c r="B35" s="58">
        <f>SUM(B32:E34)</f>
        <v>300</v>
      </c>
      <c r="C35" s="58"/>
      <c r="D35" s="58"/>
      <c r="E35" s="58"/>
      <c r="F35" s="78">
        <f>SUM(I32:I34)</f>
        <v>0</v>
      </c>
      <c r="G35" s="78"/>
      <c r="H35" s="78"/>
      <c r="I35" s="78"/>
      <c r="J35" s="78"/>
      <c r="K35" s="78"/>
      <c r="L35" s="78"/>
      <c r="M35" s="78"/>
      <c r="N35" s="98">
        <f>SUM(N32:N34)</f>
        <v>300</v>
      </c>
    </row>
    <row r="36" spans="1:14" ht="15" customHeight="1" x14ac:dyDescent="0.25">
      <c r="A36" s="53" t="s">
        <v>6</v>
      </c>
      <c r="B36" s="16" t="s">
        <v>13</v>
      </c>
      <c r="C36" s="16"/>
      <c r="D36" s="16"/>
      <c r="E36" s="16"/>
      <c r="F36" s="72" t="s">
        <v>0</v>
      </c>
      <c r="G36" s="72"/>
      <c r="H36" s="72"/>
      <c r="I36" s="72"/>
      <c r="J36" s="73" t="s">
        <v>28</v>
      </c>
      <c r="K36" s="73"/>
      <c r="L36" s="73"/>
      <c r="M36" s="73"/>
      <c r="N36" s="21"/>
    </row>
    <row r="37" spans="1:14" x14ac:dyDescent="0.25">
      <c r="A37" s="51"/>
      <c r="B37" s="55">
        <v>100</v>
      </c>
      <c r="C37" s="55"/>
      <c r="D37" s="55"/>
      <c r="E37" s="55"/>
      <c r="F37" s="55"/>
      <c r="G37" s="55"/>
      <c r="H37" s="55"/>
      <c r="I37" s="55"/>
      <c r="J37" s="77"/>
      <c r="K37" s="77"/>
      <c r="L37" s="77"/>
      <c r="M37" s="77"/>
      <c r="N37" s="59">
        <f>J37+F37+B37</f>
        <v>100</v>
      </c>
    </row>
    <row r="38" spans="1:14" x14ac:dyDescent="0.25">
      <c r="A38" s="51"/>
      <c r="B38" s="55">
        <v>100</v>
      </c>
      <c r="C38" s="55"/>
      <c r="D38" s="55"/>
      <c r="E38" s="55"/>
      <c r="F38" s="55"/>
      <c r="G38" s="55"/>
      <c r="H38" s="55"/>
      <c r="I38" s="55"/>
      <c r="J38" s="77"/>
      <c r="K38" s="77"/>
      <c r="L38" s="77"/>
      <c r="M38" s="77"/>
      <c r="N38" s="59">
        <f>SUM(F38:I38)</f>
        <v>0</v>
      </c>
    </row>
    <row r="39" spans="1:14" ht="15.75" customHeight="1" x14ac:dyDescent="0.25">
      <c r="A39" s="52" t="s">
        <v>7</v>
      </c>
      <c r="B39" s="58">
        <f>SUM(B37:E38)</f>
        <v>200</v>
      </c>
      <c r="C39" s="58"/>
      <c r="D39" s="58"/>
      <c r="E39" s="58"/>
      <c r="F39" s="58">
        <f>SUM(I37:I38)</f>
        <v>0</v>
      </c>
      <c r="G39" s="58"/>
      <c r="H39" s="58"/>
      <c r="I39" s="58"/>
      <c r="J39" s="58"/>
      <c r="K39" s="58"/>
      <c r="L39" s="58"/>
      <c r="M39" s="58"/>
      <c r="N39" s="98">
        <f>SUM(N37:N38)</f>
        <v>100</v>
      </c>
    </row>
    <row r="40" spans="1:14" x14ac:dyDescent="0.25">
      <c r="A40" s="1" t="s">
        <v>8</v>
      </c>
      <c r="B40" s="16" t="s">
        <v>13</v>
      </c>
      <c r="C40" s="16"/>
      <c r="D40" s="16"/>
      <c r="E40" s="16"/>
      <c r="F40" s="2" t="s">
        <v>16</v>
      </c>
      <c r="G40" s="2"/>
      <c r="H40" s="2"/>
      <c r="I40" s="2"/>
      <c r="J40" s="73" t="s">
        <v>28</v>
      </c>
      <c r="K40" s="73"/>
      <c r="L40" s="73"/>
      <c r="M40" s="73"/>
      <c r="N40" s="21"/>
    </row>
    <row r="41" spans="1:14" x14ac:dyDescent="0.25">
      <c r="A41" s="7" t="s">
        <v>26</v>
      </c>
      <c r="B41" s="60"/>
      <c r="C41" s="60"/>
      <c r="D41" s="60"/>
      <c r="E41" s="60"/>
      <c r="F41" s="60"/>
      <c r="G41" s="60"/>
      <c r="H41" s="60"/>
      <c r="I41" s="60"/>
      <c r="J41" s="62"/>
      <c r="K41" s="62"/>
      <c r="L41" s="62"/>
      <c r="M41" s="62"/>
      <c r="N41" s="5"/>
    </row>
    <row r="42" spans="1:14" x14ac:dyDescent="0.25">
      <c r="A42" s="6" t="s">
        <v>44</v>
      </c>
      <c r="B42" s="61">
        <v>30000</v>
      </c>
      <c r="C42" s="61"/>
      <c r="D42" s="61"/>
      <c r="E42" s="61"/>
      <c r="F42" s="61"/>
      <c r="G42" s="61"/>
      <c r="H42" s="61"/>
      <c r="I42" s="61"/>
      <c r="J42" s="17"/>
      <c r="K42" s="17"/>
      <c r="L42" s="17"/>
      <c r="M42" s="17"/>
      <c r="N42" s="35">
        <f>SUM(B42:M42)</f>
        <v>30000</v>
      </c>
    </row>
    <row r="43" spans="1:14" x14ac:dyDescent="0.25">
      <c r="A43" s="6" t="s">
        <v>45</v>
      </c>
      <c r="B43" s="79">
        <f>B42*0.1</f>
        <v>3000</v>
      </c>
      <c r="C43" s="79"/>
      <c r="D43" s="79"/>
      <c r="E43" s="79"/>
      <c r="F43" s="79"/>
      <c r="G43" s="79"/>
      <c r="H43" s="79"/>
      <c r="I43" s="79"/>
      <c r="J43" s="17"/>
      <c r="K43" s="17"/>
      <c r="L43" s="17"/>
      <c r="M43" s="17"/>
      <c r="N43" s="35">
        <f>SUM(B43:M43)</f>
        <v>3000</v>
      </c>
    </row>
    <row r="44" spans="1:14" x14ac:dyDescent="0.25">
      <c r="A44" s="63" t="s">
        <v>19</v>
      </c>
      <c r="B44" s="80">
        <f>SUM(B42:E43)</f>
        <v>33000</v>
      </c>
      <c r="C44" s="80"/>
      <c r="D44" s="80"/>
      <c r="E44" s="80"/>
      <c r="F44" s="80">
        <f>SUM(F38:I39)</f>
        <v>0</v>
      </c>
      <c r="G44" s="80"/>
      <c r="H44" s="80"/>
      <c r="I44" s="80"/>
      <c r="J44" s="80">
        <f>SUM(J38:M39)</f>
        <v>0</v>
      </c>
      <c r="K44" s="80"/>
      <c r="L44" s="80"/>
      <c r="M44" s="80"/>
      <c r="N44" s="45">
        <f>SUM(B44:M44)</f>
        <v>33000</v>
      </c>
    </row>
    <row r="45" spans="1:14" x14ac:dyDescent="0.25">
      <c r="A45" s="7" t="s">
        <v>26</v>
      </c>
      <c r="B45" s="60"/>
      <c r="C45" s="60"/>
      <c r="D45" s="60"/>
      <c r="E45" s="60"/>
      <c r="F45" s="60"/>
      <c r="G45" s="60"/>
      <c r="H45" s="60"/>
      <c r="I45" s="60"/>
      <c r="J45" s="62"/>
      <c r="K45" s="62"/>
      <c r="L45" s="62"/>
      <c r="M45" s="62"/>
      <c r="N45" s="5"/>
    </row>
    <row r="46" spans="1:14" x14ac:dyDescent="0.25">
      <c r="A46" s="6" t="s">
        <v>44</v>
      </c>
      <c r="B46" s="61">
        <v>10000</v>
      </c>
      <c r="C46" s="61"/>
      <c r="D46" s="61"/>
      <c r="E46" s="61"/>
      <c r="F46" s="61">
        <v>10000</v>
      </c>
      <c r="G46" s="61"/>
      <c r="H46" s="61"/>
      <c r="I46" s="61"/>
      <c r="J46" s="61"/>
      <c r="K46" s="61"/>
      <c r="L46" s="61"/>
      <c r="M46" s="61"/>
      <c r="N46" s="35">
        <f>SUM(B46:M46)</f>
        <v>20000</v>
      </c>
    </row>
    <row r="47" spans="1:14" x14ac:dyDescent="0.25">
      <c r="A47" s="6" t="s">
        <v>46</v>
      </c>
      <c r="B47" s="79">
        <f>B46*0.52</f>
        <v>5200</v>
      </c>
      <c r="C47" s="79"/>
      <c r="D47" s="79"/>
      <c r="E47" s="79"/>
      <c r="F47" s="79">
        <f>F46*0.52</f>
        <v>5200</v>
      </c>
      <c r="G47" s="79"/>
      <c r="H47" s="79"/>
      <c r="I47" s="79"/>
      <c r="J47" s="79"/>
      <c r="K47" s="79"/>
      <c r="L47" s="79"/>
      <c r="M47" s="79"/>
      <c r="N47" s="35">
        <f>SUM(B47:M47)</f>
        <v>10400</v>
      </c>
    </row>
    <row r="48" spans="1:14" x14ac:dyDescent="0.25">
      <c r="A48" s="63" t="s">
        <v>19</v>
      </c>
      <c r="B48" s="80">
        <f>SUM(B46:E47)</f>
        <v>15200</v>
      </c>
      <c r="C48" s="80"/>
      <c r="D48" s="80"/>
      <c r="E48" s="80"/>
      <c r="F48" s="80">
        <f>SUM(F46:I47)</f>
        <v>15200</v>
      </c>
      <c r="G48" s="80"/>
      <c r="H48" s="80"/>
      <c r="I48" s="80"/>
      <c r="J48" s="80">
        <f>SUM(J46:M47)</f>
        <v>0</v>
      </c>
      <c r="K48" s="80"/>
      <c r="L48" s="80"/>
      <c r="M48" s="80"/>
      <c r="N48" s="45">
        <f>SUM(B48:M48)</f>
        <v>30400</v>
      </c>
    </row>
    <row r="49" spans="1:15" ht="15.75" customHeight="1" x14ac:dyDescent="0.25">
      <c r="A49" s="68" t="s">
        <v>20</v>
      </c>
      <c r="B49" s="75">
        <f>B44+B48</f>
        <v>48200</v>
      </c>
      <c r="C49" s="75"/>
      <c r="D49" s="75"/>
      <c r="E49" s="75"/>
      <c r="F49" s="75">
        <f>F44+F48</f>
        <v>15200</v>
      </c>
      <c r="G49" s="75"/>
      <c r="H49" s="75"/>
      <c r="I49" s="75"/>
      <c r="J49" s="75">
        <f>J44+J48</f>
        <v>0</v>
      </c>
      <c r="K49" s="75"/>
      <c r="L49" s="75"/>
      <c r="M49" s="75"/>
      <c r="N49" s="81">
        <f>N48</f>
        <v>30400</v>
      </c>
    </row>
    <row r="50" spans="1:15" ht="15" customHeight="1" x14ac:dyDescent="0.25">
      <c r="A50" s="53" t="s">
        <v>22</v>
      </c>
      <c r="B50" s="16" t="s">
        <v>13</v>
      </c>
      <c r="C50" s="16"/>
      <c r="D50" s="16"/>
      <c r="E50" s="16"/>
      <c r="F50" s="72" t="s">
        <v>0</v>
      </c>
      <c r="G50" s="72"/>
      <c r="H50" s="72"/>
      <c r="I50" s="72"/>
      <c r="J50" s="73" t="s">
        <v>28</v>
      </c>
      <c r="K50" s="73"/>
      <c r="L50" s="73"/>
      <c r="M50" s="73"/>
      <c r="N50" s="21"/>
    </row>
    <row r="51" spans="1:15" ht="15" customHeight="1" x14ac:dyDescent="0.25">
      <c r="A51" s="64" t="s">
        <v>21</v>
      </c>
      <c r="B51" s="65"/>
      <c r="C51" s="65"/>
      <c r="D51" s="65"/>
      <c r="E51" s="65"/>
      <c r="F51" s="66">
        <v>2000</v>
      </c>
      <c r="G51" s="66"/>
      <c r="H51" s="66"/>
      <c r="I51" s="66"/>
      <c r="J51" s="66">
        <v>5000</v>
      </c>
      <c r="K51" s="66"/>
      <c r="L51" s="66"/>
      <c r="M51" s="66"/>
      <c r="N51" s="56">
        <f>SUM(B51:M51)</f>
        <v>7000</v>
      </c>
    </row>
    <row r="52" spans="1:15" x14ac:dyDescent="0.25">
      <c r="A52" s="67" t="s">
        <v>43</v>
      </c>
      <c r="B52" s="65">
        <v>1000</v>
      </c>
      <c r="C52" s="65"/>
      <c r="D52" s="65"/>
      <c r="E52" s="65"/>
      <c r="F52" s="65"/>
      <c r="G52" s="65"/>
      <c r="H52" s="65"/>
      <c r="I52" s="65"/>
      <c r="J52" s="66"/>
      <c r="K52" s="66"/>
      <c r="L52" s="66"/>
      <c r="M52" s="66"/>
      <c r="N52" s="56">
        <f t="shared" ref="N52:N53" si="9">SUM(B52:M52)</f>
        <v>1000</v>
      </c>
    </row>
    <row r="53" spans="1:15" x14ac:dyDescent="0.25">
      <c r="A53" s="67"/>
      <c r="B53" s="65"/>
      <c r="C53" s="65"/>
      <c r="D53" s="65"/>
      <c r="E53" s="65"/>
      <c r="F53" s="65"/>
      <c r="G53" s="65"/>
      <c r="H53" s="65"/>
      <c r="I53" s="65"/>
      <c r="J53" s="66"/>
      <c r="K53" s="66"/>
      <c r="L53" s="66"/>
      <c r="M53" s="66"/>
      <c r="N53" s="56">
        <f t="shared" si="9"/>
        <v>0</v>
      </c>
    </row>
    <row r="54" spans="1:15" ht="15.75" customHeight="1" x14ac:dyDescent="0.25">
      <c r="A54" s="52" t="s">
        <v>14</v>
      </c>
      <c r="B54" s="58">
        <f>SUM(B51:E53)</f>
        <v>1000</v>
      </c>
      <c r="C54" s="58"/>
      <c r="D54" s="58"/>
      <c r="E54" s="58"/>
      <c r="F54" s="58">
        <f>SUM(F51:F51)</f>
        <v>2000</v>
      </c>
      <c r="G54" s="58"/>
      <c r="H54" s="58"/>
      <c r="I54" s="58"/>
      <c r="J54" s="58">
        <f>SUM(J51:M53)</f>
        <v>5000</v>
      </c>
      <c r="K54" s="58"/>
      <c r="L54" s="58"/>
      <c r="M54" s="58"/>
      <c r="N54" s="82">
        <f>SUM(N51:N51)</f>
        <v>7000</v>
      </c>
    </row>
    <row r="55" spans="1:15" ht="15.75" customHeight="1" x14ac:dyDescent="0.25">
      <c r="A55" s="84"/>
      <c r="B55" s="16" t="s">
        <v>13</v>
      </c>
      <c r="C55" s="16"/>
      <c r="D55" s="16"/>
      <c r="E55" s="16"/>
      <c r="F55" s="72" t="s">
        <v>0</v>
      </c>
      <c r="G55" s="72"/>
      <c r="H55" s="72"/>
      <c r="I55" s="72"/>
      <c r="J55" s="73" t="s">
        <v>28</v>
      </c>
      <c r="K55" s="73"/>
      <c r="L55" s="73"/>
      <c r="M55" s="73"/>
      <c r="N55" s="107"/>
    </row>
    <row r="56" spans="1:15" ht="15.75" customHeight="1" x14ac:dyDescent="0.25">
      <c r="A56" s="84" t="s">
        <v>19</v>
      </c>
      <c r="B56" s="85">
        <f>B54+B49+B39+B35+B30+B26+E21</f>
        <v>116943.64659999999</v>
      </c>
      <c r="C56" s="86"/>
      <c r="D56" s="86"/>
      <c r="E56" s="87"/>
      <c r="F56" s="85">
        <f>F54+F49+F39+F35+F30+F26+I21</f>
        <v>46449.526599999997</v>
      </c>
      <c r="G56" s="86"/>
      <c r="H56" s="86"/>
      <c r="I56" s="87"/>
      <c r="J56" s="85">
        <f>J54+J49+J39+J35+J30+J26+M21</f>
        <v>34516.502600000007</v>
      </c>
      <c r="K56" s="86"/>
      <c r="L56" s="86"/>
      <c r="M56" s="87"/>
      <c r="N56" s="88">
        <f>SUM(B56:M56)</f>
        <v>197909.6758</v>
      </c>
    </row>
    <row r="57" spans="1:15" x14ac:dyDescent="0.25">
      <c r="A57" s="83" t="s">
        <v>3</v>
      </c>
      <c r="B57" s="89">
        <f>B56*A60</f>
        <v>57887.105066999997</v>
      </c>
      <c r="C57" s="89"/>
      <c r="D57" s="89"/>
      <c r="E57" s="89"/>
      <c r="F57" s="90">
        <f>F56*A60</f>
        <v>22992.515667</v>
      </c>
      <c r="G57" s="91"/>
      <c r="H57" s="91"/>
      <c r="I57" s="92"/>
      <c r="J57" s="89">
        <f>J56*A60</f>
        <v>17085.668787000002</v>
      </c>
      <c r="K57" s="89"/>
      <c r="L57" s="89"/>
      <c r="M57" s="89"/>
      <c r="N57" s="37">
        <f>SUM(B57:M57)</f>
        <v>97965.289520999999</v>
      </c>
    </row>
    <row r="58" spans="1:15" x14ac:dyDescent="0.25">
      <c r="A58" s="94" t="s">
        <v>9</v>
      </c>
      <c r="B58" s="96">
        <f>SUM(B56:E57)</f>
        <v>174830.751667</v>
      </c>
      <c r="C58" s="93"/>
      <c r="D58" s="93"/>
      <c r="E58" s="93"/>
      <c r="F58" s="96">
        <f>SUM(F56:I57)</f>
        <v>69442.042266999997</v>
      </c>
      <c r="G58" s="96"/>
      <c r="H58" s="96"/>
      <c r="I58" s="96"/>
      <c r="J58" s="96">
        <f>SUM(J56:M57)</f>
        <v>51602.171387000009</v>
      </c>
      <c r="K58" s="96"/>
      <c r="L58" s="96"/>
      <c r="M58" s="96"/>
      <c r="N58" s="54">
        <f>SUM(B58:M58)</f>
        <v>295874.96532100003</v>
      </c>
      <c r="O58" s="97"/>
    </row>
    <row r="59" spans="1:15" x14ac:dyDescent="0.25">
      <c r="I59" s="9"/>
      <c r="J59" s="9"/>
      <c r="K59" s="33"/>
      <c r="L59" s="33"/>
      <c r="M59" s="9"/>
    </row>
    <row r="60" spans="1:15" x14ac:dyDescent="0.25">
      <c r="A60" s="95">
        <v>0.495</v>
      </c>
      <c r="B60" s="31" t="s">
        <v>47</v>
      </c>
      <c r="I60" s="9"/>
      <c r="J60" s="9"/>
      <c r="K60" s="33"/>
      <c r="L60" s="33"/>
      <c r="M60" s="9"/>
    </row>
    <row r="61" spans="1:15" x14ac:dyDescent="0.25">
      <c r="I61" s="9"/>
      <c r="J61" s="9"/>
      <c r="K61" s="33"/>
      <c r="L61" s="33"/>
      <c r="M61" s="9"/>
    </row>
    <row r="62" spans="1:15" x14ac:dyDescent="0.25">
      <c r="I62" s="9"/>
      <c r="J62" s="9"/>
      <c r="K62" s="33"/>
      <c r="L62" s="33"/>
      <c r="M62" s="9"/>
    </row>
    <row r="63" spans="1:15" x14ac:dyDescent="0.25">
      <c r="I63" s="9"/>
      <c r="J63" s="9"/>
      <c r="K63" s="33"/>
      <c r="L63" s="33"/>
      <c r="M63" s="9"/>
    </row>
    <row r="64" spans="1:15" x14ac:dyDescent="0.25">
      <c r="I64" s="9"/>
      <c r="J64" s="9"/>
      <c r="K64" s="33"/>
      <c r="L64" s="33"/>
      <c r="M64" s="9"/>
    </row>
    <row r="65" spans="9:14" x14ac:dyDescent="0.25">
      <c r="I65" s="9"/>
      <c r="J65" s="9"/>
      <c r="K65" s="33"/>
      <c r="L65" s="33"/>
      <c r="M65" s="9"/>
      <c r="N65" s="11"/>
    </row>
    <row r="67" spans="9:14" x14ac:dyDescent="0.25">
      <c r="N67" s="12"/>
    </row>
    <row r="69" spans="9:14" x14ac:dyDescent="0.25">
      <c r="N69" s="11"/>
    </row>
    <row r="71" spans="9:14" x14ac:dyDescent="0.25">
      <c r="N71" s="12"/>
    </row>
    <row r="72" spans="9:14" x14ac:dyDescent="0.25">
      <c r="N72" s="13"/>
    </row>
    <row r="73" spans="9:14" x14ac:dyDescent="0.25">
      <c r="N73" s="12"/>
    </row>
    <row r="74" spans="9:14" x14ac:dyDescent="0.25">
      <c r="N74" s="13"/>
    </row>
    <row r="75" spans="9:14" x14ac:dyDescent="0.25">
      <c r="N75" s="12"/>
    </row>
    <row r="76" spans="9:14" x14ac:dyDescent="0.25">
      <c r="N76" s="12"/>
    </row>
    <row r="77" spans="9:14" x14ac:dyDescent="0.25">
      <c r="N77" s="13"/>
    </row>
    <row r="78" spans="9:14" x14ac:dyDescent="0.25">
      <c r="N78" s="12"/>
    </row>
    <row r="79" spans="9:14" x14ac:dyDescent="0.25">
      <c r="N79" s="11"/>
    </row>
  </sheetData>
  <mergeCells count="114">
    <mergeCell ref="B55:E55"/>
    <mergeCell ref="F55:I55"/>
    <mergeCell ref="J55:M55"/>
    <mergeCell ref="F58:I58"/>
    <mergeCell ref="J58:M58"/>
    <mergeCell ref="B56:E56"/>
    <mergeCell ref="F56:I56"/>
    <mergeCell ref="J56:M56"/>
    <mergeCell ref="F57:I57"/>
    <mergeCell ref="J46:M46"/>
    <mergeCell ref="J49:M49"/>
    <mergeCell ref="J54:M54"/>
    <mergeCell ref="B47:E47"/>
    <mergeCell ref="F47:I47"/>
    <mergeCell ref="J47:M47"/>
    <mergeCell ref="J41:M41"/>
    <mergeCell ref="J42:M42"/>
    <mergeCell ref="J43:M43"/>
    <mergeCell ref="J48:M48"/>
    <mergeCell ref="J45:M45"/>
    <mergeCell ref="J44:M44"/>
    <mergeCell ref="F53:I53"/>
    <mergeCell ref="F54:I54"/>
    <mergeCell ref="J50:M50"/>
    <mergeCell ref="J51:M51"/>
    <mergeCell ref="J52:M52"/>
    <mergeCell ref="J53:M53"/>
    <mergeCell ref="J36:M36"/>
    <mergeCell ref="J37:M37"/>
    <mergeCell ref="J38:M38"/>
    <mergeCell ref="J39:M39"/>
    <mergeCell ref="J40:M40"/>
    <mergeCell ref="B32:E32"/>
    <mergeCell ref="B33:E33"/>
    <mergeCell ref="B34:E34"/>
    <mergeCell ref="B35:E35"/>
    <mergeCell ref="F31:I31"/>
    <mergeCell ref="F32:I32"/>
    <mergeCell ref="F33:I33"/>
    <mergeCell ref="F34:I34"/>
    <mergeCell ref="F35:I35"/>
    <mergeCell ref="J31:M31"/>
    <mergeCell ref="J32:M32"/>
    <mergeCell ref="J33:M33"/>
    <mergeCell ref="J34:M34"/>
    <mergeCell ref="J35:M35"/>
    <mergeCell ref="B31:E31"/>
    <mergeCell ref="F30:I30"/>
    <mergeCell ref="J30:M30"/>
    <mergeCell ref="B29:E29"/>
    <mergeCell ref="F29:I29"/>
    <mergeCell ref="J29:M29"/>
    <mergeCell ref="B27:E27"/>
    <mergeCell ref="F27:I27"/>
    <mergeCell ref="J27:M27"/>
    <mergeCell ref="F28:I28"/>
    <mergeCell ref="J28:M28"/>
    <mergeCell ref="J1:M1"/>
    <mergeCell ref="B22:E22"/>
    <mergeCell ref="F22:I22"/>
    <mergeCell ref="J22:M22"/>
    <mergeCell ref="B26:E26"/>
    <mergeCell ref="B25:E25"/>
    <mergeCell ref="B24:E24"/>
    <mergeCell ref="B23:E23"/>
    <mergeCell ref="F23:I23"/>
    <mergeCell ref="F24:I24"/>
    <mergeCell ref="F25:I25"/>
    <mergeCell ref="J23:M23"/>
    <mergeCell ref="J24:M24"/>
    <mergeCell ref="J25:M25"/>
    <mergeCell ref="F26:I26"/>
    <mergeCell ref="J26:M26"/>
    <mergeCell ref="B28:E28"/>
    <mergeCell ref="B30:E30"/>
    <mergeCell ref="B36:E36"/>
    <mergeCell ref="B37:E37"/>
    <mergeCell ref="B38:E38"/>
    <mergeCell ref="B39:E39"/>
    <mergeCell ref="F46:I46"/>
    <mergeCell ref="F40:I40"/>
    <mergeCell ref="F37:I37"/>
    <mergeCell ref="F38:I38"/>
    <mergeCell ref="F39:I39"/>
    <mergeCell ref="F41:I41"/>
    <mergeCell ref="F42:I42"/>
    <mergeCell ref="F49:I49"/>
    <mergeCell ref="B50:E50"/>
    <mergeCell ref="B51:E51"/>
    <mergeCell ref="B52:E52"/>
    <mergeCell ref="B53:E53"/>
    <mergeCell ref="B54:E54"/>
    <mergeCell ref="F50:I50"/>
    <mergeCell ref="F51:I51"/>
    <mergeCell ref="F52:I52"/>
    <mergeCell ref="B48:E48"/>
    <mergeCell ref="F48:I48"/>
    <mergeCell ref="F44:I44"/>
    <mergeCell ref="F45:I45"/>
    <mergeCell ref="B43:E43"/>
    <mergeCell ref="F43:I43"/>
    <mergeCell ref="B40:E40"/>
    <mergeCell ref="B44:E44"/>
    <mergeCell ref="B45:E45"/>
    <mergeCell ref="B49:E49"/>
    <mergeCell ref="B46:E46"/>
    <mergeCell ref="B41:E41"/>
    <mergeCell ref="B42:E42"/>
    <mergeCell ref="B57:E57"/>
    <mergeCell ref="J57:M57"/>
    <mergeCell ref="B58:E58"/>
    <mergeCell ref="B1:E1"/>
    <mergeCell ref="F1:I1"/>
    <mergeCell ref="F36:I36"/>
  </mergeCells>
  <pageMargins left="0.7" right="0.7" top="0.75" bottom="0.75" header="0.3" footer="0.3"/>
  <pageSetup scale="57" fitToHeight="2" orientation="portrait" r:id="rId1"/>
  <headerFooter>
    <oddHeader>&amp;C&amp;"-,Bold"&amp;14Draft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8" sqref="P2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Student Pay</vt:lpstr>
    </vt:vector>
  </TitlesOfParts>
  <Company>Texas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Jessica A</dc:creator>
  <cp:lastModifiedBy>LMW</cp:lastModifiedBy>
  <cp:lastPrinted>2015-02-18T15:48:22Z</cp:lastPrinted>
  <dcterms:created xsi:type="dcterms:W3CDTF">2013-10-03T16:15:44Z</dcterms:created>
  <dcterms:modified xsi:type="dcterms:W3CDTF">2016-09-13T00:00:30Z</dcterms:modified>
</cp:coreProperties>
</file>